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JSAF外洋西内海\フリート関係\松山Ｆ\"/>
    </mc:Choice>
  </mc:AlternateContent>
  <bookViews>
    <workbookView xWindow="0" yWindow="0" windowWidth="20490" windowHeight="7500"/>
  </bookViews>
  <sheets>
    <sheet name="クラスＡ（レーサー）" sheetId="7" r:id="rId1"/>
    <sheet name="クラスＢ（オープン）" sheetId="8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9" i="8" l="1"/>
  <c r="E19" i="8"/>
  <c r="G19" i="8"/>
  <c r="H19" i="8"/>
  <c r="I18" i="8"/>
  <c r="E18" i="8"/>
  <c r="F18" i="8"/>
  <c r="I17" i="8"/>
  <c r="E17" i="8"/>
  <c r="F17" i="8"/>
  <c r="A17" i="8"/>
  <c r="E16" i="8"/>
  <c r="F16" i="8"/>
  <c r="E15" i="8"/>
  <c r="F15" i="8"/>
  <c r="G15" i="8"/>
  <c r="E14" i="8"/>
  <c r="F14" i="8"/>
  <c r="E13" i="8"/>
  <c r="F13" i="8"/>
  <c r="G13" i="8"/>
  <c r="E12" i="8"/>
  <c r="F12" i="8"/>
  <c r="G12" i="8"/>
  <c r="E11" i="8"/>
  <c r="E10" i="8"/>
  <c r="F10" i="8"/>
  <c r="G10" i="8"/>
  <c r="E9" i="8"/>
  <c r="F9" i="8"/>
  <c r="G9" i="8"/>
  <c r="E8" i="8"/>
  <c r="G8" i="8"/>
  <c r="H8" i="8"/>
  <c r="I8" i="8"/>
  <c r="E5" i="8"/>
  <c r="G5" i="8"/>
  <c r="H5" i="8"/>
  <c r="I5" i="8"/>
  <c r="I17" i="7"/>
  <c r="E17" i="7"/>
  <c r="F17" i="7"/>
  <c r="I16" i="7"/>
  <c r="E16" i="7"/>
  <c r="G16" i="7"/>
  <c r="H16" i="7"/>
  <c r="I15" i="7"/>
  <c r="E15" i="7"/>
  <c r="F15" i="7"/>
  <c r="A15" i="7"/>
  <c r="E14" i="7"/>
  <c r="F14" i="7"/>
  <c r="G14" i="7"/>
  <c r="E13" i="7"/>
  <c r="E12" i="7"/>
  <c r="E11" i="7"/>
  <c r="F11" i="7"/>
  <c r="G11" i="7"/>
  <c r="E10" i="7"/>
  <c r="F10" i="7"/>
  <c r="G10" i="7"/>
  <c r="E9" i="7"/>
  <c r="G9" i="7"/>
  <c r="H9" i="7"/>
  <c r="I9" i="7"/>
  <c r="E8" i="7"/>
  <c r="E5" i="7"/>
  <c r="G5" i="7"/>
  <c r="H5" i="7"/>
  <c r="F19" i="8"/>
  <c r="F5" i="8"/>
  <c r="G17" i="8"/>
  <c r="H17" i="8"/>
  <c r="G14" i="8"/>
  <c r="G16" i="8"/>
  <c r="F16" i="7"/>
  <c r="G15" i="7"/>
  <c r="H15" i="7"/>
  <c r="F11" i="8"/>
  <c r="G11" i="8"/>
  <c r="G18" i="8"/>
  <c r="H18" i="8"/>
  <c r="F8" i="8"/>
  <c r="F5" i="7"/>
  <c r="F12" i="7"/>
  <c r="G12" i="7"/>
  <c r="G17" i="7"/>
  <c r="H17" i="7"/>
  <c r="F8" i="7"/>
  <c r="G8" i="7"/>
  <c r="F9" i="7"/>
  <c r="F13" i="7"/>
  <c r="G13" i="7"/>
  <c r="H16" i="8"/>
  <c r="I16" i="8"/>
  <c r="H14" i="8"/>
  <c r="I14" i="8"/>
  <c r="H15" i="8"/>
  <c r="I15" i="8"/>
  <c r="H11" i="8"/>
  <c r="I11" i="8"/>
  <c r="H10" i="8"/>
  <c r="I10" i="8"/>
  <c r="H9" i="8"/>
  <c r="I9" i="8"/>
  <c r="H12" i="8"/>
  <c r="I12" i="8"/>
  <c r="H13" i="8"/>
  <c r="I13" i="8"/>
  <c r="H13" i="7"/>
  <c r="I13" i="7"/>
  <c r="H8" i="7"/>
  <c r="I8" i="7"/>
  <c r="H14" i="7"/>
  <c r="I14" i="7"/>
  <c r="H11" i="7"/>
  <c r="I11" i="7"/>
  <c r="H10" i="7"/>
  <c r="I10" i="7"/>
  <c r="H12" i="7"/>
  <c r="I12" i="7"/>
</calcChain>
</file>

<file path=xl/sharedStrings.xml><?xml version="1.0" encoding="utf-8"?>
<sst xmlns="http://schemas.openxmlformats.org/spreadsheetml/2006/main" count="66" uniqueCount="49">
  <si>
    <t>フィニッシュ時刻</t>
    <rPh sb="6" eb="8">
      <t>ジコク</t>
    </rPh>
    <phoneticPr fontId="1"/>
  </si>
  <si>
    <t>着順</t>
    <rPh sb="0" eb="2">
      <t>チャクジュン</t>
    </rPh>
    <phoneticPr fontId="1"/>
  </si>
  <si>
    <t>所要時間（S)</t>
    <rPh sb="0" eb="2">
      <t>ショヨウ</t>
    </rPh>
    <rPh sb="2" eb="4">
      <t>ジカン</t>
    </rPh>
    <phoneticPr fontId="1"/>
  </si>
  <si>
    <t>係数</t>
    <rPh sb="0" eb="2">
      <t>ケイスウ</t>
    </rPh>
    <phoneticPr fontId="1"/>
  </si>
  <si>
    <t>修正時間（S）</t>
    <rPh sb="0" eb="2">
      <t>シュウセイ</t>
    </rPh>
    <rPh sb="2" eb="4">
      <t>ジカン</t>
    </rPh>
    <phoneticPr fontId="1"/>
  </si>
  <si>
    <t>順位</t>
    <rPh sb="0" eb="2">
      <t>ジュンイ</t>
    </rPh>
    <phoneticPr fontId="1"/>
  </si>
  <si>
    <t>得点</t>
    <rPh sb="0" eb="2">
      <t>トクテン</t>
    </rPh>
    <phoneticPr fontId="1"/>
  </si>
  <si>
    <t>艇    名</t>
    <rPh sb="0" eb="1">
      <t>テイ</t>
    </rPh>
    <rPh sb="5" eb="6">
      <t>メイ</t>
    </rPh>
    <phoneticPr fontId="1"/>
  </si>
  <si>
    <t>艇    種</t>
    <rPh sb="0" eb="1">
      <t>テイ</t>
    </rPh>
    <rPh sb="5" eb="6">
      <t>タネ</t>
    </rPh>
    <phoneticPr fontId="1"/>
  </si>
  <si>
    <t>距離:</t>
    <rPh sb="0" eb="2">
      <t>キョリ</t>
    </rPh>
    <phoneticPr fontId="1"/>
  </si>
  <si>
    <t>コース:</t>
    <phoneticPr fontId="1"/>
  </si>
  <si>
    <t>スタート時刻:</t>
    <rPh sb="4" eb="6">
      <t>ジコク</t>
    </rPh>
    <phoneticPr fontId="1"/>
  </si>
  <si>
    <t>エントリー数:</t>
    <rPh sb="5" eb="6">
      <t>スウ</t>
    </rPh>
    <phoneticPr fontId="1"/>
  </si>
  <si>
    <t>バグース</t>
    <phoneticPr fontId="1"/>
  </si>
  <si>
    <t>J24</t>
    <phoneticPr fontId="1"/>
  </si>
  <si>
    <t>SEMTAN NINO</t>
    <phoneticPr fontId="1"/>
  </si>
  <si>
    <t>Y-３１F</t>
    <phoneticPr fontId="1"/>
  </si>
  <si>
    <t>SAKU</t>
    <phoneticPr fontId="1"/>
  </si>
  <si>
    <t>JAM</t>
    <phoneticPr fontId="1"/>
  </si>
  <si>
    <t>メルゲス２４</t>
    <phoneticPr fontId="1"/>
  </si>
  <si>
    <t>WING</t>
    <phoneticPr fontId="1"/>
  </si>
  <si>
    <t>FARR10.2</t>
    <phoneticPr fontId="1"/>
  </si>
  <si>
    <t>あずさ</t>
    <phoneticPr fontId="1"/>
  </si>
  <si>
    <t>Y-３１S</t>
    <phoneticPr fontId="1"/>
  </si>
  <si>
    <t>LeGrandBlue</t>
    <phoneticPr fontId="1"/>
  </si>
  <si>
    <t>KAZAHAYA</t>
    <phoneticPr fontId="1"/>
  </si>
  <si>
    <t>フレンズ</t>
    <phoneticPr fontId="1"/>
  </si>
  <si>
    <t>Y-30S</t>
    <phoneticPr fontId="1"/>
  </si>
  <si>
    <t>IMX40</t>
    <phoneticPr fontId="1"/>
  </si>
  <si>
    <t>Farr31</t>
    <phoneticPr fontId="1"/>
  </si>
  <si>
    <t>Faｒｒ４０</t>
    <phoneticPr fontId="1"/>
  </si>
  <si>
    <t>IMX38</t>
    <phoneticPr fontId="1"/>
  </si>
  <si>
    <t>J29</t>
    <phoneticPr fontId="1"/>
  </si>
  <si>
    <t>JJ</t>
    <phoneticPr fontId="1"/>
  </si>
  <si>
    <t>X-35</t>
    <phoneticPr fontId="1"/>
  </si>
  <si>
    <t>ﾊﾞﾗｸｰﾀﾞ４５</t>
    <phoneticPr fontId="1"/>
  </si>
  <si>
    <t>2020年第3回　オレンジカップ成績表</t>
    <rPh sb="4" eb="5">
      <t>ネン</t>
    </rPh>
    <rPh sb="5" eb="6">
      <t>ダイ</t>
    </rPh>
    <rPh sb="7" eb="8">
      <t>カイ</t>
    </rPh>
    <rPh sb="16" eb="18">
      <t>セイセキ</t>
    </rPh>
    <rPh sb="18" eb="19">
      <t>ヒョウ</t>
    </rPh>
    <phoneticPr fontId="1"/>
  </si>
  <si>
    <t>堀江沖→野忽那→鹿島→堀江沖→鹿島→堀江沖</t>
    <rPh sb="0" eb="2">
      <t>ホリエ</t>
    </rPh>
    <rPh sb="2" eb="3">
      <t>オキ</t>
    </rPh>
    <rPh sb="4" eb="7">
      <t>ノグツナ</t>
    </rPh>
    <rPh sb="8" eb="10">
      <t>カシマ</t>
    </rPh>
    <phoneticPr fontId="1"/>
  </si>
  <si>
    <t>約２２マイル</t>
    <rPh sb="0" eb="1">
      <t>ヤク</t>
    </rPh>
    <phoneticPr fontId="1"/>
  </si>
  <si>
    <t>RET</t>
    <phoneticPr fontId="1"/>
  </si>
  <si>
    <t>ＰＡＲＩＧＩ30</t>
    <phoneticPr fontId="1"/>
  </si>
  <si>
    <t>KINEKINE‐１１</t>
    <phoneticPr fontId="1"/>
  </si>
  <si>
    <t>ＡＲＯＨＡ７</t>
    <phoneticPr fontId="1"/>
  </si>
  <si>
    <t>ＳＹＮＣＩＡ</t>
    <phoneticPr fontId="1"/>
  </si>
  <si>
    <t>Ｃａｓｓａｎｄｒｅ</t>
    <phoneticPr fontId="1"/>
  </si>
  <si>
    <t>ＶＯＹＡＧＥＲ５</t>
    <phoneticPr fontId="1"/>
  </si>
  <si>
    <t>ＯＫＡＺＡＫＩ３３５ＣＬ</t>
    <phoneticPr fontId="1"/>
  </si>
  <si>
    <t>ＰＲＩＭＡＤＯＮＮＡ</t>
    <phoneticPr fontId="1"/>
  </si>
  <si>
    <t>X482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</si>
</sst>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&quot;約&quot;0&quot;マ&quot;&quot;イ&quot;&quot;ル&quot;"/>
    <numFmt numFmtId="177" formatCode="yyyy&quot;年&quot;m&quot;月&quot;d&quot;日&quot;;@"/>
    <numFmt numFmtId="178" formatCode="[ss]"/>
    <numFmt numFmtId="179" formatCode="0.0000_);[Red]\(0.000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21" fontId="0" fillId="0" borderId="0" xfId="0" applyNumberFormat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177" fontId="2" fillId="0" borderId="0" xfId="0" applyNumberFormat="1" applyFont="1">
      <alignment vertical="center"/>
    </xf>
    <xf numFmtId="178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21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21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8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179" fontId="0" fillId="0" borderId="0" xfId="0" applyNumberFormat="1">
      <alignment vertical="center"/>
    </xf>
    <xf numFmtId="179" fontId="0" fillId="0" borderId="0" xfId="0" applyNumberFormat="1" applyAlignment="1">
      <alignment horizontal="center" vertical="center"/>
    </xf>
    <xf numFmtId="179" fontId="0" fillId="0" borderId="2" xfId="0" applyNumberFormat="1" applyBorder="1" applyAlignment="1">
      <alignment horizontal="center" vertical="center"/>
    </xf>
    <xf numFmtId="179" fontId="0" fillId="0" borderId="5" xfId="0" applyNumberFormat="1" applyBorder="1" applyAlignment="1">
      <alignment horizontal="center" vertical="center"/>
    </xf>
    <xf numFmtId="179" fontId="0" fillId="0" borderId="8" xfId="0" applyNumberFormat="1" applyBorder="1" applyAlignment="1">
      <alignment horizontal="center" vertical="center"/>
    </xf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179" fontId="0" fillId="0" borderId="11" xfId="0" applyNumberFormat="1" applyBorder="1" applyAlignment="1">
      <alignment horizontal="center" vertical="center"/>
    </xf>
    <xf numFmtId="21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8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>
      <alignment vertical="center"/>
    </xf>
    <xf numFmtId="17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  <xf numFmtId="179" fontId="0" fillId="0" borderId="0" xfId="0" applyNumberFormat="1" applyBorder="1">
      <alignment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sqref="A1:G1"/>
    </sheetView>
  </sheetViews>
  <sheetFormatPr defaultColWidth="9" defaultRowHeight="13.5" x14ac:dyDescent="0.15"/>
  <cols>
    <col min="1" max="1" width="16" style="30" customWidth="1"/>
    <col min="2" max="2" width="15" style="30" bestFit="1" customWidth="1"/>
    <col min="3" max="3" width="11.125" style="25" customWidth="1"/>
    <col min="4" max="4" width="15.5" style="30" bestFit="1" customWidth="1"/>
    <col min="5" max="5" width="7.625" style="30" customWidth="1"/>
    <col min="6" max="6" width="12.375" style="30" bestFit="1" customWidth="1"/>
    <col min="7" max="7" width="13" style="30" bestFit="1" customWidth="1"/>
    <col min="8" max="8" width="12.875" style="30" customWidth="1"/>
    <col min="9" max="9" width="13.5" style="30" customWidth="1"/>
    <col min="10" max="10" width="15" style="30" bestFit="1" customWidth="1"/>
    <col min="11" max="11" width="11.875" style="30" bestFit="1" customWidth="1"/>
    <col min="12" max="16384" width="9" style="30"/>
  </cols>
  <sheetData>
    <row r="1" spans="1:12" ht="21" x14ac:dyDescent="0.15">
      <c r="A1" s="43" t="s">
        <v>36</v>
      </c>
      <c r="B1" s="43"/>
      <c r="C1" s="43"/>
      <c r="D1" s="43"/>
      <c r="E1" s="43"/>
      <c r="F1" s="43"/>
      <c r="G1" s="43"/>
      <c r="H1" s="44">
        <v>44095</v>
      </c>
      <c r="I1" s="44"/>
      <c r="J1" s="6"/>
    </row>
    <row r="2" spans="1:12" x14ac:dyDescent="0.15">
      <c r="L2" s="1"/>
    </row>
    <row r="3" spans="1:12" x14ac:dyDescent="0.15">
      <c r="A3" s="1" t="s">
        <v>10</v>
      </c>
      <c r="B3" s="45" t="s">
        <v>37</v>
      </c>
      <c r="C3" s="45"/>
      <c r="D3" s="45"/>
      <c r="E3" s="45"/>
      <c r="F3" s="45"/>
      <c r="G3" s="2" t="s">
        <v>9</v>
      </c>
      <c r="H3" s="4" t="s">
        <v>38</v>
      </c>
    </row>
    <row r="4" spans="1:12" x14ac:dyDescent="0.15">
      <c r="A4" s="1" t="s">
        <v>11</v>
      </c>
      <c r="B4" s="3">
        <v>0.375</v>
      </c>
    </row>
    <row r="5" spans="1:12" x14ac:dyDescent="0.15">
      <c r="A5" s="1" t="s">
        <v>12</v>
      </c>
      <c r="B5" s="1">
        <v>7</v>
      </c>
      <c r="C5" s="26"/>
      <c r="D5" s="5"/>
      <c r="E5" s="5" t="str">
        <f>IF(ISNA(RANK(D5,$D$8:$D$8,1)),"",IF(ISERR(RANK(D5,$D$8:$D$8,1)),"",RANK(D5,$D$8:$D$8,1)))</f>
        <v/>
      </c>
      <c r="F5" s="7" t="str">
        <f>IF(E5="","",D5-$B$4)</f>
        <v/>
      </c>
      <c r="G5" s="7" t="str">
        <f>IF(E5="","",F5*C5)</f>
        <v/>
      </c>
      <c r="H5" s="5" t="str">
        <f>IF(ISNA(RANK(G5,$G$8:$G$8,1)),"",IF(ISERR(RANK(G5,$G$8:$G$8,1)),"",RANK(G5,$G$8:$G$8,1)))</f>
        <v/>
      </c>
      <c r="I5" s="5"/>
    </row>
    <row r="6" spans="1:12" ht="14.25" thickBot="1" x14ac:dyDescent="0.2">
      <c r="A6" s="2"/>
      <c r="B6" s="1"/>
      <c r="C6" s="26"/>
      <c r="D6" s="5"/>
      <c r="E6" s="5"/>
      <c r="F6" s="7"/>
      <c r="G6" s="7"/>
      <c r="H6" s="5"/>
      <c r="I6" s="5"/>
    </row>
    <row r="7" spans="1:12" ht="14.25" thickBot="1" x14ac:dyDescent="0.2">
      <c r="A7" s="8" t="s">
        <v>7</v>
      </c>
      <c r="B7" s="9" t="s">
        <v>8</v>
      </c>
      <c r="C7" s="27" t="s">
        <v>3</v>
      </c>
      <c r="D7" s="9" t="s">
        <v>0</v>
      </c>
      <c r="E7" s="9" t="s">
        <v>1</v>
      </c>
      <c r="F7" s="9" t="s">
        <v>2</v>
      </c>
      <c r="G7" s="9" t="s">
        <v>4</v>
      </c>
      <c r="H7" s="9" t="s">
        <v>5</v>
      </c>
      <c r="I7" s="10" t="s">
        <v>6</v>
      </c>
    </row>
    <row r="8" spans="1:12" x14ac:dyDescent="0.15">
      <c r="A8" s="11" t="s">
        <v>18</v>
      </c>
      <c r="B8" s="12" t="s">
        <v>19</v>
      </c>
      <c r="C8" s="28">
        <v>0.97109999999999996</v>
      </c>
      <c r="D8" s="13">
        <v>0.50423611111111111</v>
      </c>
      <c r="E8" s="14">
        <f t="shared" ref="E8:E14" si="0">IF(ISNA(RANK(D8,$D$8:$D$14,1)),"",IF(ISERR(RANK(D8,$D$8:$D$14,1)),"",RANK(D8,$D$8:$D$14,1)))</f>
        <v>3</v>
      </c>
      <c r="F8" s="15">
        <f t="shared" ref="F8:F17" si="1">IF(E8="","",D8-$B$4)</f>
        <v>0.12923611111111111</v>
      </c>
      <c r="G8" s="15">
        <f t="shared" ref="G8:G17" si="2">IF(E8="","",F8*C8)</f>
        <v>0.1255011875</v>
      </c>
      <c r="H8" s="14">
        <f t="shared" ref="H8:H14" si="3">IF(ISNA(RANK(G8,$G$8:$G$14,1)),"",IF(ISERR(RANK(G8,$G$8:$G$14,1)),"",RANK(G8,$G$8:$G$14,1)))</f>
        <v>1</v>
      </c>
      <c r="I8" s="16">
        <f t="shared" ref="I8:I17" si="4">IF(D8="","",IF(H8="",$B$5+1,H8))</f>
        <v>1</v>
      </c>
    </row>
    <row r="9" spans="1:12" x14ac:dyDescent="0.15">
      <c r="A9" s="23" t="s">
        <v>26</v>
      </c>
      <c r="B9" s="24" t="s">
        <v>27</v>
      </c>
      <c r="C9" s="29">
        <v>0.95920000000000005</v>
      </c>
      <c r="D9" s="19" t="s">
        <v>39</v>
      </c>
      <c r="E9" s="20" t="str">
        <f t="shared" si="0"/>
        <v/>
      </c>
      <c r="F9" s="21" t="str">
        <f t="shared" si="1"/>
        <v/>
      </c>
      <c r="G9" s="21" t="str">
        <f t="shared" si="2"/>
        <v/>
      </c>
      <c r="H9" s="20" t="str">
        <f t="shared" si="3"/>
        <v/>
      </c>
      <c r="I9" s="22">
        <f t="shared" si="4"/>
        <v>8</v>
      </c>
    </row>
    <row r="10" spans="1:12" x14ac:dyDescent="0.15">
      <c r="A10" s="23" t="s">
        <v>41</v>
      </c>
      <c r="B10" s="24" t="s">
        <v>28</v>
      </c>
      <c r="C10" s="29">
        <v>1.0621</v>
      </c>
      <c r="D10" s="19">
        <v>0.49379629629629629</v>
      </c>
      <c r="E10" s="20">
        <f t="shared" si="0"/>
        <v>2</v>
      </c>
      <c r="F10" s="21">
        <f t="shared" si="1"/>
        <v>0.11879629629629629</v>
      </c>
      <c r="G10" s="21">
        <f t="shared" si="2"/>
        <v>0.12617354629629629</v>
      </c>
      <c r="H10" s="20">
        <f t="shared" si="3"/>
        <v>2</v>
      </c>
      <c r="I10" s="22">
        <f t="shared" si="4"/>
        <v>2</v>
      </c>
    </row>
    <row r="11" spans="1:12" x14ac:dyDescent="0.15">
      <c r="A11" s="23" t="s">
        <v>47</v>
      </c>
      <c r="B11" s="24" t="s">
        <v>29</v>
      </c>
      <c r="C11" s="29">
        <v>0.97</v>
      </c>
      <c r="D11" s="19">
        <v>0.51797453703703711</v>
      </c>
      <c r="E11" s="20">
        <f t="shared" si="0"/>
        <v>5</v>
      </c>
      <c r="F11" s="21">
        <f t="shared" si="1"/>
        <v>0.14297453703703711</v>
      </c>
      <c r="G11" s="21">
        <f t="shared" si="2"/>
        <v>0.13868530092592599</v>
      </c>
      <c r="H11" s="20">
        <f t="shared" si="3"/>
        <v>4</v>
      </c>
      <c r="I11" s="22">
        <f t="shared" si="4"/>
        <v>4</v>
      </c>
    </row>
    <row r="12" spans="1:12" x14ac:dyDescent="0.15">
      <c r="A12" s="23" t="s">
        <v>45</v>
      </c>
      <c r="B12" s="24" t="s">
        <v>30</v>
      </c>
      <c r="C12" s="29">
        <v>1.08</v>
      </c>
      <c r="D12" s="19">
        <v>0.49305555555555558</v>
      </c>
      <c r="E12" s="20">
        <f t="shared" si="0"/>
        <v>1</v>
      </c>
      <c r="F12" s="21">
        <f t="shared" si="1"/>
        <v>0.11805555555555558</v>
      </c>
      <c r="G12" s="21">
        <f t="shared" si="2"/>
        <v>0.12750000000000003</v>
      </c>
      <c r="H12" s="20">
        <f t="shared" si="3"/>
        <v>3</v>
      </c>
      <c r="I12" s="22">
        <f t="shared" si="4"/>
        <v>3</v>
      </c>
    </row>
    <row r="13" spans="1:12" x14ac:dyDescent="0.15">
      <c r="A13" s="23" t="s">
        <v>44</v>
      </c>
      <c r="B13" s="24" t="s">
        <v>31</v>
      </c>
      <c r="C13" s="29">
        <v>1.0212000000000001</v>
      </c>
      <c r="D13" s="19">
        <v>0.52148148148148155</v>
      </c>
      <c r="E13" s="20">
        <f t="shared" si="0"/>
        <v>6</v>
      </c>
      <c r="F13" s="21">
        <f t="shared" si="1"/>
        <v>0.14648148148148155</v>
      </c>
      <c r="G13" s="21">
        <f t="shared" si="2"/>
        <v>0.14958688888888896</v>
      </c>
      <c r="H13" s="20">
        <f t="shared" si="3"/>
        <v>6</v>
      </c>
      <c r="I13" s="22">
        <f t="shared" si="4"/>
        <v>6</v>
      </c>
    </row>
    <row r="14" spans="1:12" ht="14.25" thickBot="1" x14ac:dyDescent="0.2">
      <c r="A14" s="31" t="s">
        <v>33</v>
      </c>
      <c r="B14" s="32" t="s">
        <v>34</v>
      </c>
      <c r="C14" s="33">
        <v>1.0561</v>
      </c>
      <c r="D14" s="34">
        <v>0.50946759259259256</v>
      </c>
      <c r="E14" s="35">
        <f t="shared" si="0"/>
        <v>4</v>
      </c>
      <c r="F14" s="36">
        <f t="shared" si="1"/>
        <v>0.13446759259259256</v>
      </c>
      <c r="G14" s="36">
        <f t="shared" si="2"/>
        <v>0.14201122453703699</v>
      </c>
      <c r="H14" s="35">
        <f t="shared" si="3"/>
        <v>5</v>
      </c>
      <c r="I14" s="37">
        <f t="shared" si="4"/>
        <v>5</v>
      </c>
    </row>
    <row r="15" spans="1:12" x14ac:dyDescent="0.15">
      <c r="A15" s="38">
        <f>COUNTA(A8:A14)</f>
        <v>7</v>
      </c>
      <c r="B15" s="38"/>
      <c r="C15" s="39"/>
      <c r="D15" s="40"/>
      <c r="E15" s="40" t="str">
        <f>IF(ISNA(RANK(D15,$D$8:$D$8,1)),"",IF(ISERR(RANK(D15,$D$8:$D$8,1)),"",RANK(D15,$D$8:$D$8,1)))</f>
        <v/>
      </c>
      <c r="F15" s="41" t="str">
        <f t="shared" si="1"/>
        <v/>
      </c>
      <c r="G15" s="41" t="str">
        <f t="shared" si="2"/>
        <v/>
      </c>
      <c r="H15" s="40" t="str">
        <f>IF(ISNA(RANK(G15,$G$8:$G$8,1)),"",IF(ISERR(RANK(G15,$G$8:$G$8,1)),"",RANK(G15,$G$8:$G$8,1)))</f>
        <v/>
      </c>
      <c r="I15" s="40" t="str">
        <f t="shared" si="4"/>
        <v/>
      </c>
    </row>
    <row r="16" spans="1:12" x14ac:dyDescent="0.15">
      <c r="A16" s="38"/>
      <c r="B16" s="38"/>
      <c r="C16" s="39"/>
      <c r="D16" s="40"/>
      <c r="E16" s="40" t="str">
        <f>IF(ISNA(RANK(D16,$D$8:$D$8,1)),"",IF(ISERR(RANK(D16,$D$8:$D$8,1)),"",RANK(D16,$D$8:$D$8,1)))</f>
        <v/>
      </c>
      <c r="F16" s="41" t="str">
        <f t="shared" si="1"/>
        <v/>
      </c>
      <c r="G16" s="41" t="str">
        <f t="shared" si="2"/>
        <v/>
      </c>
      <c r="H16" s="40" t="str">
        <f>IF(ISNA(RANK(G16,$G$8:$G$8,1)),"",IF(ISERR(RANK(G16,$G$8:$G$8,1)),"",RANK(G16,$G$8:$G$8,1)))</f>
        <v/>
      </c>
      <c r="I16" s="40" t="str">
        <f t="shared" si="4"/>
        <v/>
      </c>
    </row>
    <row r="17" spans="1:9" x14ac:dyDescent="0.15">
      <c r="A17" s="38"/>
      <c r="B17" s="38"/>
      <c r="C17" s="39"/>
      <c r="D17" s="40"/>
      <c r="E17" s="40" t="str">
        <f>IF(ISNA(RANK(D17,$D$8:$D$8,1)),"",IF(ISERR(RANK(D17,$D$8:$D$8,1)),"",RANK(D17,$D$8:$D$8,1)))</f>
        <v/>
      </c>
      <c r="F17" s="41" t="str">
        <f t="shared" si="1"/>
        <v/>
      </c>
      <c r="G17" s="41" t="str">
        <f t="shared" si="2"/>
        <v/>
      </c>
      <c r="H17" s="40" t="str">
        <f>IF(ISNA(RANK(G17,$G$8:$G$8,1)),"",IF(ISERR(RANK(G17,$G$8:$G$8,1)),"",RANK(G17,$G$8:$G$8,1)))</f>
        <v/>
      </c>
      <c r="I17" s="40" t="str">
        <f t="shared" si="4"/>
        <v/>
      </c>
    </row>
    <row r="18" spans="1:9" x14ac:dyDescent="0.15">
      <c r="A18" s="38"/>
      <c r="B18" s="38"/>
      <c r="C18" s="42"/>
      <c r="D18" s="38"/>
      <c r="E18" s="38"/>
      <c r="F18" s="38"/>
      <c r="G18" s="38"/>
      <c r="H18" s="38"/>
      <c r="I18" s="38"/>
    </row>
  </sheetData>
  <mergeCells count="3">
    <mergeCell ref="A1:G1"/>
    <mergeCell ref="H1:I1"/>
    <mergeCell ref="B3:F3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sqref="A1:G1"/>
    </sheetView>
  </sheetViews>
  <sheetFormatPr defaultColWidth="9" defaultRowHeight="13.5" x14ac:dyDescent="0.15"/>
  <cols>
    <col min="1" max="1" width="16" style="30" customWidth="1"/>
    <col min="2" max="2" width="15" style="30" bestFit="1" customWidth="1"/>
    <col min="3" max="3" width="11.125" style="25" customWidth="1"/>
    <col min="4" max="4" width="15.5" style="30" bestFit="1" customWidth="1"/>
    <col min="5" max="5" width="7.625" style="30" customWidth="1"/>
    <col min="6" max="6" width="12.375" style="30" bestFit="1" customWidth="1"/>
    <col min="7" max="7" width="13" style="30" bestFit="1" customWidth="1"/>
    <col min="8" max="8" width="12.875" style="30" customWidth="1"/>
    <col min="9" max="9" width="13.5" style="30" customWidth="1"/>
    <col min="10" max="10" width="15" style="30" bestFit="1" customWidth="1"/>
    <col min="11" max="11" width="11.875" style="30" bestFit="1" customWidth="1"/>
    <col min="12" max="16384" width="9" style="30"/>
  </cols>
  <sheetData>
    <row r="1" spans="1:12" ht="21" x14ac:dyDescent="0.15">
      <c r="A1" s="43" t="s">
        <v>36</v>
      </c>
      <c r="B1" s="43"/>
      <c r="C1" s="43"/>
      <c r="D1" s="43"/>
      <c r="E1" s="43"/>
      <c r="F1" s="43"/>
      <c r="G1" s="43"/>
      <c r="H1" s="44">
        <v>44095</v>
      </c>
      <c r="I1" s="44"/>
      <c r="J1" s="6"/>
    </row>
    <row r="2" spans="1:12" x14ac:dyDescent="0.15">
      <c r="L2" s="1"/>
    </row>
    <row r="3" spans="1:12" x14ac:dyDescent="0.15">
      <c r="A3" s="1" t="s">
        <v>10</v>
      </c>
      <c r="B3" s="45" t="s">
        <v>37</v>
      </c>
      <c r="C3" s="45"/>
      <c r="D3" s="45"/>
      <c r="E3" s="45"/>
      <c r="F3" s="45"/>
      <c r="G3" s="2" t="s">
        <v>9</v>
      </c>
      <c r="H3" s="4" t="s">
        <v>38</v>
      </c>
    </row>
    <row r="4" spans="1:12" x14ac:dyDescent="0.15">
      <c r="A4" s="1" t="s">
        <v>11</v>
      </c>
      <c r="B4" s="3">
        <v>0.375</v>
      </c>
    </row>
    <row r="5" spans="1:12" x14ac:dyDescent="0.15">
      <c r="A5" s="1" t="s">
        <v>12</v>
      </c>
      <c r="B5" s="1">
        <v>9</v>
      </c>
      <c r="C5" s="26"/>
      <c r="D5" s="5"/>
      <c r="E5" s="5" t="str">
        <f>IF(ISNA(RANK(D5,$D$8:$D$14,1)),"",IF(ISERR(RANK(D5,$D$8:$D$14,1)),"",RANK(D5,$D$8:$D$14,1)))</f>
        <v/>
      </c>
      <c r="F5" s="7" t="str">
        <f>IF(E5="","",D5-$B$4)</f>
        <v/>
      </c>
      <c r="G5" s="7" t="str">
        <f>IF(E5="","",F5*C5)</f>
        <v/>
      </c>
      <c r="H5" s="5" t="str">
        <f>IF(ISNA(RANK(G5,$G$8:$G$14,1)),"",IF(ISERR(RANK(G5,$G$8:$G$14,1)),"",RANK(G5,$G$8:$G$14,1)))</f>
        <v/>
      </c>
      <c r="I5" s="5">
        <f>IF(A12="","",IF(H5="",$B$5+1,H5))</f>
        <v>10</v>
      </c>
    </row>
    <row r="6" spans="1:12" ht="14.25" thickBot="1" x14ac:dyDescent="0.2">
      <c r="A6" s="2"/>
      <c r="B6" s="1"/>
      <c r="C6" s="26"/>
      <c r="D6" s="5"/>
      <c r="E6" s="5"/>
      <c r="F6" s="7"/>
      <c r="G6" s="7"/>
      <c r="H6" s="5"/>
      <c r="I6" s="5"/>
    </row>
    <row r="7" spans="1:12" ht="14.25" thickBot="1" x14ac:dyDescent="0.2">
      <c r="A7" s="8" t="s">
        <v>7</v>
      </c>
      <c r="B7" s="9" t="s">
        <v>8</v>
      </c>
      <c r="C7" s="27" t="s">
        <v>3</v>
      </c>
      <c r="D7" s="9" t="s">
        <v>0</v>
      </c>
      <c r="E7" s="9" t="s">
        <v>1</v>
      </c>
      <c r="F7" s="9" t="s">
        <v>2</v>
      </c>
      <c r="G7" s="9" t="s">
        <v>4</v>
      </c>
      <c r="H7" s="9" t="s">
        <v>5</v>
      </c>
      <c r="I7" s="10" t="s">
        <v>6</v>
      </c>
    </row>
    <row r="8" spans="1:12" x14ac:dyDescent="0.15">
      <c r="A8" s="11" t="s">
        <v>13</v>
      </c>
      <c r="B8" s="12" t="s">
        <v>14</v>
      </c>
      <c r="C8" s="28">
        <v>0.88900000000000001</v>
      </c>
      <c r="D8" s="13" t="s">
        <v>39</v>
      </c>
      <c r="E8" s="14" t="str">
        <f t="shared" ref="E8:E16" si="0">IF(ISNA(RANK(D8,$D$8:$D$16,1)),"",IF(ISERR(RANK(D8,$D$8:$D$16,1)),"",RANK(D8,$D$8:$D$16,1)))</f>
        <v/>
      </c>
      <c r="F8" s="15" t="str">
        <f t="shared" ref="F8:F19" si="1">IF(E8="","",D8-$B$4)</f>
        <v/>
      </c>
      <c r="G8" s="15" t="str">
        <f>IF(E8="","",F8*C8)</f>
        <v/>
      </c>
      <c r="H8" s="14" t="str">
        <f t="shared" ref="H8:H16" si="2">IF(ISNA(RANK(G8,$G$8:$G$16,1)),"",IF(ISERR(RANK(G8,$G$8:$G$16,1)),"",RANK(G8,$G$8:$G$16,1)))</f>
        <v/>
      </c>
      <c r="I8" s="16">
        <f>IF(D8="","",IF(H8="",$B$5+1,H8))</f>
        <v>10</v>
      </c>
    </row>
    <row r="9" spans="1:12" x14ac:dyDescent="0.15">
      <c r="A9" s="17" t="s">
        <v>15</v>
      </c>
      <c r="B9" s="18" t="s">
        <v>16</v>
      </c>
      <c r="C9" s="29">
        <v>0.94</v>
      </c>
      <c r="D9" s="19">
        <v>0.51547453703703705</v>
      </c>
      <c r="E9" s="20">
        <f t="shared" si="0"/>
        <v>3</v>
      </c>
      <c r="F9" s="21">
        <f t="shared" si="1"/>
        <v>0.14047453703703705</v>
      </c>
      <c r="G9" s="21">
        <f t="shared" ref="G9:G19" si="3">IF(E9="","",F9*C9)</f>
        <v>0.13204606481481482</v>
      </c>
      <c r="H9" s="20">
        <f t="shared" si="2"/>
        <v>3</v>
      </c>
      <c r="I9" s="22">
        <f t="shared" ref="I9:I19" si="4">IF(D9="","",IF(H9="",$B$5+1,H9))</f>
        <v>3</v>
      </c>
    </row>
    <row r="10" spans="1:12" x14ac:dyDescent="0.15">
      <c r="A10" s="17" t="s">
        <v>17</v>
      </c>
      <c r="B10" s="18" t="s">
        <v>46</v>
      </c>
      <c r="C10" s="29">
        <v>0.88300000000000001</v>
      </c>
      <c r="D10" s="19">
        <v>0.53775462962962961</v>
      </c>
      <c r="E10" s="20">
        <f t="shared" si="0"/>
        <v>8</v>
      </c>
      <c r="F10" s="21">
        <f t="shared" si="1"/>
        <v>0.16275462962962961</v>
      </c>
      <c r="G10" s="21">
        <f t="shared" si="3"/>
        <v>0.14371233796296295</v>
      </c>
      <c r="H10" s="20">
        <f t="shared" si="2"/>
        <v>8</v>
      </c>
      <c r="I10" s="22">
        <f t="shared" si="4"/>
        <v>8</v>
      </c>
    </row>
    <row r="11" spans="1:12" x14ac:dyDescent="0.15">
      <c r="A11" s="17" t="s">
        <v>20</v>
      </c>
      <c r="B11" s="18" t="s">
        <v>21</v>
      </c>
      <c r="C11" s="29">
        <v>0.95799999999999996</v>
      </c>
      <c r="D11" s="19">
        <v>0.52006944444444447</v>
      </c>
      <c r="E11" s="20">
        <f t="shared" si="0"/>
        <v>7</v>
      </c>
      <c r="F11" s="21">
        <f t="shared" si="1"/>
        <v>0.14506944444444447</v>
      </c>
      <c r="G11" s="21">
        <f t="shared" si="3"/>
        <v>0.1389765277777778</v>
      </c>
      <c r="H11" s="20">
        <f t="shared" si="2"/>
        <v>6</v>
      </c>
      <c r="I11" s="22">
        <f t="shared" si="4"/>
        <v>6</v>
      </c>
    </row>
    <row r="12" spans="1:12" x14ac:dyDescent="0.15">
      <c r="A12" s="23" t="s">
        <v>22</v>
      </c>
      <c r="B12" s="24" t="s">
        <v>23</v>
      </c>
      <c r="C12" s="29">
        <v>0.93700000000000006</v>
      </c>
      <c r="D12" s="19">
        <v>0.51770833333333333</v>
      </c>
      <c r="E12" s="20">
        <f t="shared" si="0"/>
        <v>6</v>
      </c>
      <c r="F12" s="21">
        <f t="shared" si="1"/>
        <v>0.14270833333333333</v>
      </c>
      <c r="G12" s="21">
        <f t="shared" si="3"/>
        <v>0.13371770833333332</v>
      </c>
      <c r="H12" s="20">
        <f t="shared" si="2"/>
        <v>4</v>
      </c>
      <c r="I12" s="22">
        <f t="shared" si="4"/>
        <v>4</v>
      </c>
    </row>
    <row r="13" spans="1:12" x14ac:dyDescent="0.15">
      <c r="A13" s="23" t="s">
        <v>24</v>
      </c>
      <c r="B13" s="24" t="s">
        <v>48</v>
      </c>
      <c r="C13" s="29">
        <v>1.0089999999999999</v>
      </c>
      <c r="D13" s="19">
        <v>0.50126157407407412</v>
      </c>
      <c r="E13" s="20">
        <f t="shared" si="0"/>
        <v>1</v>
      </c>
      <c r="F13" s="21">
        <f t="shared" si="1"/>
        <v>0.12626157407407412</v>
      </c>
      <c r="G13" s="21">
        <f t="shared" si="3"/>
        <v>0.12739792824074078</v>
      </c>
      <c r="H13" s="20">
        <f t="shared" si="2"/>
        <v>1</v>
      </c>
      <c r="I13" s="22">
        <f t="shared" si="4"/>
        <v>1</v>
      </c>
    </row>
    <row r="14" spans="1:12" x14ac:dyDescent="0.15">
      <c r="A14" s="23" t="s">
        <v>25</v>
      </c>
      <c r="B14" s="24" t="s">
        <v>40</v>
      </c>
      <c r="C14" s="29">
        <v>1.01</v>
      </c>
      <c r="D14" s="19">
        <v>0.51657407407407407</v>
      </c>
      <c r="E14" s="20">
        <f t="shared" si="0"/>
        <v>4</v>
      </c>
      <c r="F14" s="21">
        <f t="shared" si="1"/>
        <v>0.14157407407407407</v>
      </c>
      <c r="G14" s="21">
        <f t="shared" si="3"/>
        <v>0.14298981481481482</v>
      </c>
      <c r="H14" s="20">
        <f t="shared" si="2"/>
        <v>7</v>
      </c>
      <c r="I14" s="22">
        <f t="shared" si="4"/>
        <v>7</v>
      </c>
    </row>
    <row r="15" spans="1:12" x14ac:dyDescent="0.15">
      <c r="A15" s="23" t="s">
        <v>43</v>
      </c>
      <c r="B15" s="24" t="s">
        <v>32</v>
      </c>
      <c r="C15" s="29">
        <v>0.93600000000000005</v>
      </c>
      <c r="D15" s="19">
        <v>0.51123842592592594</v>
      </c>
      <c r="E15" s="20">
        <f t="shared" si="0"/>
        <v>2</v>
      </c>
      <c r="F15" s="21">
        <f t="shared" si="1"/>
        <v>0.13623842592592594</v>
      </c>
      <c r="G15" s="21">
        <f t="shared" si="3"/>
        <v>0.12751916666666668</v>
      </c>
      <c r="H15" s="20">
        <f t="shared" si="2"/>
        <v>2</v>
      </c>
      <c r="I15" s="22">
        <f t="shared" si="4"/>
        <v>2</v>
      </c>
    </row>
    <row r="16" spans="1:12" ht="14.25" thickBot="1" x14ac:dyDescent="0.2">
      <c r="A16" s="31" t="s">
        <v>42</v>
      </c>
      <c r="B16" s="32" t="s">
        <v>35</v>
      </c>
      <c r="C16" s="33">
        <v>0.97099999999999997</v>
      </c>
      <c r="D16" s="34">
        <v>0.51707175925925919</v>
      </c>
      <c r="E16" s="35">
        <f t="shared" si="0"/>
        <v>5</v>
      </c>
      <c r="F16" s="36">
        <f t="shared" si="1"/>
        <v>0.14207175925925919</v>
      </c>
      <c r="G16" s="36">
        <f t="shared" si="3"/>
        <v>0.13795167824074067</v>
      </c>
      <c r="H16" s="35">
        <f t="shared" si="2"/>
        <v>5</v>
      </c>
      <c r="I16" s="37">
        <f t="shared" si="4"/>
        <v>5</v>
      </c>
    </row>
    <row r="17" spans="1:9" x14ac:dyDescent="0.15">
      <c r="A17" s="38">
        <f>COUNTA(A8:A16)</f>
        <v>9</v>
      </c>
      <c r="B17" s="38"/>
      <c r="C17" s="39"/>
      <c r="D17" s="40"/>
      <c r="E17" s="40" t="str">
        <f>IF(ISNA(RANK(D17,$D$8:$D$14,1)),"",IF(ISERR(RANK(D17,$D$8:$D$14,1)),"",RANK(D17,$D$8:$D$14,1)))</f>
        <v/>
      </c>
      <c r="F17" s="41" t="str">
        <f t="shared" si="1"/>
        <v/>
      </c>
      <c r="G17" s="41" t="str">
        <f t="shared" si="3"/>
        <v/>
      </c>
      <c r="H17" s="40" t="str">
        <f>IF(ISNA(RANK(G17,$G$8:$G$14,1)),"",IF(ISERR(RANK(G17,$G$8:$G$14,1)),"",RANK(G17,$G$8:$G$14,1)))</f>
        <v/>
      </c>
      <c r="I17" s="40" t="str">
        <f t="shared" si="4"/>
        <v/>
      </c>
    </row>
    <row r="18" spans="1:9" x14ac:dyDescent="0.15">
      <c r="A18" s="38"/>
      <c r="B18" s="38"/>
      <c r="C18" s="39"/>
      <c r="D18" s="40"/>
      <c r="E18" s="40" t="str">
        <f>IF(ISNA(RANK(D18,$D$8:$D$14,1)),"",IF(ISERR(RANK(D18,$D$8:$D$14,1)),"",RANK(D18,$D$8:$D$14,1)))</f>
        <v/>
      </c>
      <c r="F18" s="41" t="str">
        <f t="shared" si="1"/>
        <v/>
      </c>
      <c r="G18" s="41" t="str">
        <f t="shared" si="3"/>
        <v/>
      </c>
      <c r="H18" s="40" t="str">
        <f>IF(ISNA(RANK(G18,$G$8:$G$14,1)),"",IF(ISERR(RANK(G18,$G$8:$G$14,1)),"",RANK(G18,$G$8:$G$14,1)))</f>
        <v/>
      </c>
      <c r="I18" s="40" t="str">
        <f t="shared" si="4"/>
        <v/>
      </c>
    </row>
    <row r="19" spans="1:9" x14ac:dyDescent="0.15">
      <c r="A19" s="38"/>
      <c r="B19" s="38"/>
      <c r="C19" s="39"/>
      <c r="D19" s="40"/>
      <c r="E19" s="40" t="str">
        <f>IF(ISNA(RANK(D19,$D$8:$D$14,1)),"",IF(ISERR(RANK(D19,$D$8:$D$14,1)),"",RANK(D19,$D$8:$D$14,1)))</f>
        <v/>
      </c>
      <c r="F19" s="41" t="str">
        <f t="shared" si="1"/>
        <v/>
      </c>
      <c r="G19" s="41" t="str">
        <f t="shared" si="3"/>
        <v/>
      </c>
      <c r="H19" s="40" t="str">
        <f>IF(ISNA(RANK(G19,$G$8:$G$14,1)),"",IF(ISERR(RANK(G19,$G$8:$G$14,1)),"",RANK(G19,$G$8:$G$14,1)))</f>
        <v/>
      </c>
      <c r="I19" s="40" t="str">
        <f t="shared" si="4"/>
        <v/>
      </c>
    </row>
    <row r="20" spans="1:9" x14ac:dyDescent="0.15">
      <c r="A20" s="38"/>
      <c r="B20" s="38"/>
      <c r="C20" s="42"/>
      <c r="D20" s="38"/>
      <c r="E20" s="38"/>
      <c r="F20" s="38"/>
      <c r="G20" s="38"/>
      <c r="H20" s="38"/>
      <c r="I20" s="38"/>
    </row>
  </sheetData>
  <mergeCells count="3">
    <mergeCell ref="A1:G1"/>
    <mergeCell ref="H1:I1"/>
    <mergeCell ref="B3:F3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クラスＡ（レーサー）</vt:lpstr>
      <vt:lpstr>クラスＢ（オープン）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owner</cp:lastModifiedBy>
  <dcterms:created xsi:type="dcterms:W3CDTF">2020-06-14T04:32:27Z</dcterms:created>
  <dcterms:modified xsi:type="dcterms:W3CDTF">2020-09-22T19:32:54Z</dcterms:modified>
</cp:coreProperties>
</file>